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wnload\"/>
    </mc:Choice>
  </mc:AlternateContent>
  <xr:revisionPtr revIDLastSave="0" documentId="13_ncr:1_{025A2E7F-EC4E-4266-B971-F829F2FD23C9}" xr6:coauthVersionLast="47" xr6:coauthVersionMax="47" xr10:uidLastSave="{00000000-0000-0000-0000-000000000000}"/>
  <bookViews>
    <workbookView xWindow="-120" yWindow="-120" windowWidth="19440" windowHeight="15000" xr2:uid="{78A79C57-8F14-452E-A024-B44F94890A4C}"/>
  </bookViews>
  <sheets>
    <sheet name="Hoja1" sheetId="1" r:id="rId1"/>
  </sheets>
  <definedNames>
    <definedName name="_xlnm.Print_Area" localSheetId="0">Hoja1!$B$2:$Q$25</definedName>
    <definedName name="ThrR">Hoja1!$N$12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Q11" i="1"/>
  <c r="P11" i="1"/>
  <c r="O11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4" i="1"/>
  <c r="D24" i="1" s="1"/>
  <c r="O24" i="1" s="1"/>
  <c r="C23" i="1"/>
  <c r="J23" i="1" s="1"/>
  <c r="K23" i="1" s="1"/>
  <c r="L23" i="1" s="1"/>
  <c r="C22" i="1"/>
  <c r="D22" i="1" s="1"/>
  <c r="O22" i="1" s="1"/>
  <c r="C21" i="1"/>
  <c r="D21" i="1" s="1"/>
  <c r="O21" i="1" s="1"/>
  <c r="C20" i="1"/>
  <c r="D20" i="1" s="1"/>
  <c r="O20" i="1" s="1"/>
  <c r="C19" i="1"/>
  <c r="C18" i="1"/>
  <c r="D18" i="1" s="1"/>
  <c r="O18" i="1" s="1"/>
  <c r="C17" i="1"/>
  <c r="D17" i="1" s="1"/>
  <c r="O17" i="1" s="1"/>
  <c r="C16" i="1"/>
  <c r="D16" i="1" s="1"/>
  <c r="O16" i="1" s="1"/>
  <c r="C15" i="1"/>
  <c r="J15" i="1" s="1"/>
  <c r="Q15" i="1" s="1"/>
  <c r="C14" i="1"/>
  <c r="C13" i="1"/>
  <c r="D13" i="1" s="1"/>
  <c r="O13" i="1" s="1"/>
  <c r="C12" i="1"/>
  <c r="D12" i="1" s="1"/>
  <c r="O12" i="1" s="1"/>
  <c r="D14" i="1" l="1"/>
  <c r="O14" i="1" s="1"/>
  <c r="Q23" i="1"/>
  <c r="E12" i="1"/>
  <c r="F12" i="1" s="1"/>
  <c r="E16" i="1"/>
  <c r="F16" i="1" s="1"/>
  <c r="E20" i="1"/>
  <c r="F20" i="1" s="1"/>
  <c r="D15" i="1"/>
  <c r="O15" i="1" s="1"/>
  <c r="D19" i="1"/>
  <c r="O19" i="1" s="1"/>
  <c r="D23" i="1"/>
  <c r="O23" i="1" s="1"/>
  <c r="E21" i="1"/>
  <c r="F21" i="1" s="1"/>
  <c r="J12" i="1"/>
  <c r="J20" i="1"/>
  <c r="J17" i="1"/>
  <c r="J13" i="1"/>
  <c r="J21" i="1"/>
  <c r="J16" i="1"/>
  <c r="J14" i="1"/>
  <c r="J18" i="1"/>
  <c r="J22" i="1"/>
  <c r="K15" i="1"/>
  <c r="L15" i="1" s="1"/>
  <c r="E13" i="1"/>
  <c r="F13" i="1" s="1"/>
  <c r="E17" i="1"/>
  <c r="F17" i="1" s="1"/>
  <c r="J19" i="1"/>
  <c r="E22" i="1"/>
  <c r="F22" i="1" s="1"/>
  <c r="E18" i="1"/>
  <c r="F18" i="1" s="1"/>
  <c r="E24" i="1"/>
  <c r="F24" i="1" s="1"/>
  <c r="J24" i="1"/>
  <c r="E23" i="1" l="1"/>
  <c r="F23" i="1" s="1"/>
  <c r="K21" i="1"/>
  <c r="L21" i="1" s="1"/>
  <c r="Q21" i="1"/>
  <c r="K14" i="1"/>
  <c r="L14" i="1" s="1"/>
  <c r="Q14" i="1"/>
  <c r="K24" i="1"/>
  <c r="L24" i="1" s="1"/>
  <c r="Q24" i="1"/>
  <c r="E15" i="1"/>
  <c r="F15" i="1" s="1"/>
  <c r="K17" i="1"/>
  <c r="L17" i="1" s="1"/>
  <c r="Q17" i="1"/>
  <c r="E19" i="1"/>
  <c r="F19" i="1" s="1"/>
  <c r="K18" i="1"/>
  <c r="L18" i="1" s="1"/>
  <c r="Q18" i="1"/>
  <c r="K12" i="1"/>
  <c r="L12" i="1" s="1"/>
  <c r="Q12" i="1"/>
  <c r="K13" i="1"/>
  <c r="L13" i="1" s="1"/>
  <c r="Q13" i="1"/>
  <c r="K19" i="1"/>
  <c r="L19" i="1" s="1"/>
  <c r="Q19" i="1"/>
  <c r="K22" i="1"/>
  <c r="L22" i="1" s="1"/>
  <c r="Q22" i="1"/>
  <c r="K16" i="1"/>
  <c r="L16" i="1" s="1"/>
  <c r="Q16" i="1"/>
  <c r="K20" i="1"/>
  <c r="L20" i="1" s="1"/>
  <c r="Q20" i="1"/>
  <c r="E14" i="1"/>
  <c r="F14" i="1" s="1"/>
</calcChain>
</file>

<file path=xl/sharedStrings.xml><?xml version="1.0" encoding="utf-8"?>
<sst xmlns="http://schemas.openxmlformats.org/spreadsheetml/2006/main" count="22" uniqueCount="16">
  <si>
    <t>Distancia del último espectador [m]</t>
  </si>
  <si>
    <t>Altura mínima de la proyección [m]</t>
  </si>
  <si>
    <t>16/9</t>
  </si>
  <si>
    <t>4/3</t>
  </si>
  <si>
    <t>Ancho resultante [m]</t>
  </si>
  <si>
    <t>Diagonal resultante [m]</t>
  </si>
  <si>
    <t>Diagonal resultante [pulgadas]</t>
  </si>
  <si>
    <t>Throw Ratio del Proyector</t>
  </si>
  <si>
    <t>Distancia proy-pantalla [m]</t>
  </si>
  <si>
    <t>Tecnología Educativa sa</t>
  </si>
  <si>
    <t>Equipos para Enseñanza de Ciencia y Tecnología</t>
  </si>
  <si>
    <t>Apoyos Audiovisuales</t>
  </si>
  <si>
    <t>Bv. José Javier Díaz 429 - (5016) Córdoba - Argentina</t>
  </si>
  <si>
    <t>Telefax +54 (0)351 461 7007 rot. - info@tecnoedu.com - www.tecnoedu.com</t>
  </si>
  <si>
    <t>Asistente para Calcular Tamaños mínimos de proyección y distancia entre proyector y tela</t>
  </si>
  <si>
    <t>16/10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</si>
</sst>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sz val="16"/>
      <color indexed="12"/>
      <name val="Comic Sans MS"/>
      <family val="4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6"/>
      <name val="Arial"/>
      <family val="2"/>
    </font>
    <font>
      <sz val="10"/>
      <color indexed="23"/>
      <name val="Arial"/>
      <family val="2"/>
    </font>
    <font>
      <b/>
      <i/>
      <sz val="18"/>
      <color theme="0"/>
      <name val="Arial"/>
      <family val="2"/>
    </font>
    <font>
      <b/>
      <sz val="11"/>
      <color rgb="FF006400"/>
      <name val="Arial"/>
      <family val="2"/>
    </font>
    <font>
      <sz val="10"/>
      <color theme="0" tint="-0.34998626667073579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2" fillId="4" borderId="0" xfId="1" applyFont="1" applyFill="1" applyBorder="1" applyAlignment="1">
      <alignment horizontal="left"/>
    </xf>
    <xf numFmtId="0" fontId="5" fillId="4" borderId="0" xfId="1" applyFont="1" applyFill="1" applyBorder="1" applyAlignment="1" applyProtection="1">
      <alignment vertical="top"/>
      <protection locked="0"/>
    </xf>
    <xf numFmtId="0" fontId="8" fillId="4" borderId="0" xfId="1" applyFont="1" applyFill="1" applyBorder="1" applyAlignment="1" applyProtection="1">
      <protection locked="0"/>
    </xf>
    <xf numFmtId="0" fontId="9" fillId="4" borderId="0" xfId="1" applyFont="1" applyFill="1" applyBorder="1" applyAlignment="1" applyProtection="1">
      <alignment vertical="top"/>
      <protection locked="0"/>
    </xf>
    <xf numFmtId="0" fontId="4" fillId="4" borderId="0" xfId="1" applyFill="1" applyBorder="1" applyAlignment="1"/>
    <xf numFmtId="49" fontId="6" fillId="4" borderId="0" xfId="1" applyNumberFormat="1" applyFont="1" applyFill="1" applyBorder="1" applyAlignment="1" applyProtection="1">
      <alignment horizontal="center" vertical="top"/>
      <protection locked="0"/>
    </xf>
    <xf numFmtId="0" fontId="6" fillId="4" borderId="0" xfId="1" applyNumberFormat="1" applyFont="1" applyFill="1" applyBorder="1" applyAlignment="1" applyProtection="1">
      <alignment vertical="top"/>
      <protection locked="0"/>
    </xf>
    <xf numFmtId="0" fontId="4" fillId="4" borderId="0" xfId="1" applyFill="1" applyBorder="1" applyAlignment="1">
      <alignment horizontal="center" vertical="top"/>
    </xf>
    <xf numFmtId="4" fontId="15" fillId="4" borderId="0" xfId="1" applyNumberFormat="1" applyFont="1" applyFill="1" applyBorder="1" applyAlignment="1" applyProtection="1">
      <alignment horizontal="right" vertical="top"/>
      <protection locked="0"/>
    </xf>
    <xf numFmtId="0" fontId="15" fillId="4" borderId="0" xfId="1" applyFont="1" applyFill="1" applyBorder="1" applyAlignment="1">
      <alignment horizontal="center" vertical="top"/>
    </xf>
    <xf numFmtId="4" fontId="7" fillId="4" borderId="0" xfId="1" applyNumberFormat="1" applyFont="1" applyFill="1" applyBorder="1" applyAlignment="1" applyProtection="1">
      <alignment horizontal="center" vertical="top"/>
      <protection locked="0"/>
    </xf>
    <xf numFmtId="0" fontId="4" fillId="4" borderId="0" xfId="1" applyFill="1" applyBorder="1" applyAlignment="1">
      <alignment horizontal="center"/>
    </xf>
    <xf numFmtId="0" fontId="16" fillId="4" borderId="0" xfId="1" applyFont="1" applyFill="1" applyBorder="1" applyAlignment="1" applyProtection="1">
      <protection locked="0"/>
    </xf>
    <xf numFmtId="49" fontId="10" fillId="4" borderId="0" xfId="2" applyNumberFormat="1" applyFont="1" applyFill="1" applyBorder="1" applyAlignment="1" applyProtection="1">
      <alignment horizontal="left" vertical="top" indent="8"/>
      <protection locked="0"/>
    </xf>
    <xf numFmtId="4" fontId="4" fillId="4" borderId="0" xfId="1" applyNumberFormat="1" applyFill="1" applyBorder="1" applyAlignment="1">
      <alignment vertical="top"/>
    </xf>
    <xf numFmtId="4" fontId="7" fillId="4" borderId="0" xfId="1" applyNumberFormat="1" applyFont="1" applyFill="1" applyBorder="1" applyAlignment="1" applyProtection="1">
      <alignment horizontal="right"/>
      <protection locked="0"/>
    </xf>
    <xf numFmtId="4" fontId="7" fillId="4" borderId="0" xfId="1" applyNumberFormat="1" applyFont="1" applyFill="1" applyBorder="1" applyAlignment="1" applyProtection="1">
      <alignment horizontal="right" vertical="center"/>
      <protection locked="0"/>
    </xf>
    <xf numFmtId="164" fontId="18" fillId="4" borderId="0" xfId="1" applyNumberFormat="1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13" fillId="4" borderId="18" xfId="1" applyNumberFormat="1" applyFont="1" applyFill="1" applyBorder="1" applyAlignment="1" applyProtection="1">
      <alignment horizontal="center" vertical="top"/>
      <protection locked="0"/>
    </xf>
    <xf numFmtId="49" fontId="13" fillId="4" borderId="17" xfId="1" applyNumberFormat="1" applyFont="1" applyFill="1" applyBorder="1" applyAlignment="1" applyProtection="1">
      <alignment horizontal="center" vertical="top"/>
      <protection locked="0"/>
    </xf>
    <xf numFmtId="49" fontId="17" fillId="4" borderId="0" xfId="1" applyNumberFormat="1" applyFont="1" applyFill="1" applyBorder="1" applyAlignment="1" applyProtection="1">
      <alignment horizontal="center" vertical="top"/>
      <protection locked="0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14" fillId="4" borderId="0" xfId="1" applyNumberFormat="1" applyFont="1" applyFill="1" applyBorder="1" applyAlignment="1" applyProtection="1">
      <alignment horizontal="center" vertical="top"/>
      <protection locked="0"/>
    </xf>
    <xf numFmtId="0" fontId="0" fillId="0" borderId="22" xfId="0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BCA22B44-BD63-4879-9BBA-2AEF52F92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cnoedu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4</xdr:col>
      <xdr:colOff>752475</xdr:colOff>
      <xdr:row>3</xdr:row>
      <xdr:rowOff>257175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1ECBC8-A934-4EBE-9A04-B03931AF0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7650"/>
          <a:ext cx="3038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D720-7BC7-40BC-A612-CC5635BFFF10}">
  <sheetPr>
    <pageSetUpPr fitToPage="1"/>
  </sheetPr>
  <dimension ref="A3:AD24"/>
  <sheetViews>
    <sheetView tabSelected="1" zoomScale="85" zoomScaleNormal="85" workbookViewId="0">
      <selection activeCell="N12" sqref="N12"/>
    </sheetView>
  </sheetViews>
  <sheetFormatPr baseColWidth="10" defaultRowHeight="15" x14ac:dyDescent="0.25"/>
  <cols>
    <col min="1" max="1" width="2.28515625" customWidth="1"/>
    <col min="2" max="5" width="11.42578125" style="1"/>
    <col min="10" max="12" width="11.42578125" style="1"/>
    <col min="13" max="13" width="4" customWidth="1"/>
    <col min="15" max="15" width="10.140625" customWidth="1"/>
    <col min="16" max="16" width="8.85546875" customWidth="1"/>
    <col min="17" max="17" width="9.5703125" customWidth="1"/>
  </cols>
  <sheetData>
    <row r="3" spans="1:30" ht="23.25" x14ac:dyDescent="0.35">
      <c r="A3" s="11"/>
      <c r="B3" s="23" t="s">
        <v>9</v>
      </c>
      <c r="C3" s="12"/>
      <c r="D3" s="16"/>
      <c r="E3" s="17"/>
      <c r="F3" s="19"/>
      <c r="G3" s="19"/>
      <c r="H3" s="19"/>
      <c r="I3" s="19"/>
      <c r="J3" s="20"/>
      <c r="K3" s="25"/>
      <c r="L3" s="18"/>
      <c r="N3" s="18"/>
      <c r="O3" s="21"/>
      <c r="P3" s="21"/>
      <c r="Q3" s="26" t="s">
        <v>10</v>
      </c>
      <c r="R3" s="2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4" x14ac:dyDescent="0.25">
      <c r="A4" s="11"/>
      <c r="B4" s="13"/>
      <c r="C4" s="14"/>
      <c r="D4" s="15"/>
      <c r="E4" s="24"/>
      <c r="F4" s="19"/>
      <c r="G4" s="19"/>
      <c r="H4" s="19"/>
      <c r="I4" s="19"/>
      <c r="J4" s="20"/>
      <c r="K4" s="25"/>
      <c r="L4" s="18"/>
      <c r="N4" s="18"/>
      <c r="O4" s="21"/>
      <c r="P4" s="21"/>
      <c r="Q4" s="27" t="s">
        <v>11</v>
      </c>
      <c r="R4" s="2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25">
      <c r="A5" s="11"/>
      <c r="B5" s="32" t="s">
        <v>12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2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25">
      <c r="A6" s="11"/>
      <c r="B6" s="33" t="s">
        <v>13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5">
      <c r="A7" s="1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8"/>
      <c r="O7" s="18"/>
      <c r="P7" s="18"/>
      <c r="Q7" s="22"/>
      <c r="R7" s="2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5">
      <c r="B8" s="34" t="s">
        <v>14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30" ht="15.75" thickBot="1" x14ac:dyDescent="0.3"/>
    <row r="10" spans="1:30" ht="15.75" thickBot="1" x14ac:dyDescent="0.3">
      <c r="C10" s="2"/>
      <c r="D10" s="42" t="s">
        <v>2</v>
      </c>
      <c r="E10" s="43"/>
      <c r="F10" s="44"/>
      <c r="G10" s="35" t="s">
        <v>15</v>
      </c>
      <c r="H10" s="36"/>
      <c r="I10" s="37"/>
      <c r="J10" s="52" t="s">
        <v>3</v>
      </c>
      <c r="K10" s="53"/>
      <c r="L10" s="54"/>
      <c r="O10" s="38" t="s">
        <v>8</v>
      </c>
      <c r="P10" s="41"/>
      <c r="Q10" s="39"/>
    </row>
    <row r="11" spans="1:30" s="66" customFormat="1" ht="75" x14ac:dyDescent="0.25">
      <c r="B11" s="67" t="s">
        <v>0</v>
      </c>
      <c r="C11" s="68" t="s">
        <v>1</v>
      </c>
      <c r="D11" s="69" t="s">
        <v>4</v>
      </c>
      <c r="E11" s="70" t="s">
        <v>5</v>
      </c>
      <c r="F11" s="71" t="s">
        <v>6</v>
      </c>
      <c r="G11" s="72" t="s">
        <v>4</v>
      </c>
      <c r="H11" s="73" t="s">
        <v>5</v>
      </c>
      <c r="I11" s="74" t="s">
        <v>6</v>
      </c>
      <c r="J11" s="75" t="s">
        <v>4</v>
      </c>
      <c r="K11" s="76" t="s">
        <v>5</v>
      </c>
      <c r="L11" s="77" t="s">
        <v>6</v>
      </c>
      <c r="N11" s="62" t="s">
        <v>7</v>
      </c>
      <c r="O11" s="63" t="str">
        <f>D10</f>
        <v>16/9</v>
      </c>
      <c r="P11" s="64" t="str">
        <f>G10</f>
        <v>16/10</v>
      </c>
      <c r="Q11" s="65" t="str">
        <f>J10</f>
        <v>4/3</v>
      </c>
    </row>
    <row r="12" spans="1:30" x14ac:dyDescent="0.25">
      <c r="B12" s="29">
        <v>4</v>
      </c>
      <c r="C12" s="9">
        <f>B12/8</f>
        <v>0.5</v>
      </c>
      <c r="D12" s="45">
        <f>C12*16/9</f>
        <v>0.88888888888888884</v>
      </c>
      <c r="E12" s="46">
        <f t="shared" ref="E12:E24" si="0">SQRT(C12^2+D12^2)</f>
        <v>1.0198644305936566</v>
      </c>
      <c r="F12" s="47">
        <f>E12/0.0254</f>
        <v>40.152142936758139</v>
      </c>
      <c r="G12" s="4">
        <f>C12*16/10</f>
        <v>0.8</v>
      </c>
      <c r="H12" s="3">
        <f>SQRT(C12^2+G12^2)</f>
        <v>0.94339811320566047</v>
      </c>
      <c r="I12" s="5">
        <f>H12/0.0254</f>
        <v>37.141658000222854</v>
      </c>
      <c r="J12" s="55">
        <f t="shared" ref="J12:J24" si="1">+C12*4/3</f>
        <v>0.66666666666666663</v>
      </c>
      <c r="K12" s="56">
        <f t="shared" ref="K12:K24" si="2">SQRT(C12^2+J12^2)</f>
        <v>0.83333333333333337</v>
      </c>
      <c r="L12" s="57">
        <f>K12/0.0254</f>
        <v>32.808398950131235</v>
      </c>
      <c r="N12" s="31">
        <v>1.5</v>
      </c>
      <c r="O12" s="45">
        <f t="shared" ref="O12:O24" si="3">D12*ThrR</f>
        <v>1.3333333333333333</v>
      </c>
      <c r="P12" s="51">
        <f>G12*ThrR</f>
        <v>1.2000000000000002</v>
      </c>
      <c r="Q12" s="57">
        <f t="shared" ref="Q12:Q24" si="4">+ThrR*J12</f>
        <v>1</v>
      </c>
    </row>
    <row r="13" spans="1:30" x14ac:dyDescent="0.25">
      <c r="B13" s="29">
        <v>5</v>
      </c>
      <c r="C13" s="9">
        <f t="shared" ref="C13:C24" si="5">B13/8</f>
        <v>0.625</v>
      </c>
      <c r="D13" s="45">
        <f t="shared" ref="D13:D24" si="6">C13*16/9</f>
        <v>1.1111111111111112</v>
      </c>
      <c r="E13" s="46">
        <f t="shared" si="0"/>
        <v>1.2748305382420708</v>
      </c>
      <c r="F13" s="47">
        <f t="shared" ref="F13:F24" si="7">E13/0.0254</f>
        <v>50.190178670947674</v>
      </c>
      <c r="G13" s="4">
        <f t="shared" ref="G13:G24" si="8">C13*16/10</f>
        <v>1</v>
      </c>
      <c r="H13" s="3">
        <f t="shared" ref="H13:H24" si="9">SQRT(C13^2+G13^2)</f>
        <v>1.1792476415070754</v>
      </c>
      <c r="I13" s="5">
        <f t="shared" ref="I13:I24" si="10">H13/0.0254</f>
        <v>46.427072500278562</v>
      </c>
      <c r="J13" s="55">
        <f t="shared" si="1"/>
        <v>0.83333333333333337</v>
      </c>
      <c r="K13" s="56">
        <f t="shared" si="2"/>
        <v>1.0416666666666667</v>
      </c>
      <c r="L13" s="57">
        <f t="shared" ref="L13:L24" si="11">K13/0.0254</f>
        <v>41.010498687664047</v>
      </c>
      <c r="O13" s="45">
        <f t="shared" si="3"/>
        <v>1.6666666666666667</v>
      </c>
      <c r="P13" s="51">
        <f>G13*ThrR</f>
        <v>1.5</v>
      </c>
      <c r="Q13" s="57">
        <f t="shared" si="4"/>
        <v>1.25</v>
      </c>
    </row>
    <row r="14" spans="1:30" x14ac:dyDescent="0.25">
      <c r="B14" s="29">
        <v>6</v>
      </c>
      <c r="C14" s="9">
        <f t="shared" si="5"/>
        <v>0.75</v>
      </c>
      <c r="D14" s="45">
        <f t="shared" si="6"/>
        <v>1.3333333333333333</v>
      </c>
      <c r="E14" s="46">
        <f t="shared" si="0"/>
        <v>1.5297966458904848</v>
      </c>
      <c r="F14" s="47">
        <f t="shared" si="7"/>
        <v>60.228214405137201</v>
      </c>
      <c r="G14" s="4">
        <f t="shared" si="8"/>
        <v>1.2</v>
      </c>
      <c r="H14" s="3">
        <f t="shared" si="9"/>
        <v>1.4150971698084907</v>
      </c>
      <c r="I14" s="5">
        <f t="shared" si="10"/>
        <v>55.712487000334278</v>
      </c>
      <c r="J14" s="55">
        <f t="shared" si="1"/>
        <v>1</v>
      </c>
      <c r="K14" s="56">
        <f t="shared" si="2"/>
        <v>1.25</v>
      </c>
      <c r="L14" s="57">
        <f t="shared" si="11"/>
        <v>49.212598425196852</v>
      </c>
      <c r="O14" s="45">
        <f t="shared" si="3"/>
        <v>2</v>
      </c>
      <c r="P14" s="51">
        <f>G14*ThrR</f>
        <v>1.7999999999999998</v>
      </c>
      <c r="Q14" s="57">
        <f t="shared" si="4"/>
        <v>1.5</v>
      </c>
    </row>
    <row r="15" spans="1:30" x14ac:dyDescent="0.25">
      <c r="B15" s="29">
        <v>7</v>
      </c>
      <c r="C15" s="9">
        <f t="shared" si="5"/>
        <v>0.875</v>
      </c>
      <c r="D15" s="45">
        <f t="shared" si="6"/>
        <v>1.5555555555555556</v>
      </c>
      <c r="E15" s="46">
        <f t="shared" si="0"/>
        <v>1.784762753538899</v>
      </c>
      <c r="F15" s="47">
        <f t="shared" si="7"/>
        <v>70.266250139326729</v>
      </c>
      <c r="G15" s="4">
        <f t="shared" si="8"/>
        <v>1.4</v>
      </c>
      <c r="H15" s="3">
        <f t="shared" si="9"/>
        <v>1.6509466981099057</v>
      </c>
      <c r="I15" s="5">
        <f t="shared" si="10"/>
        <v>64.997901500389986</v>
      </c>
      <c r="J15" s="55">
        <f t="shared" si="1"/>
        <v>1.1666666666666667</v>
      </c>
      <c r="K15" s="56">
        <f t="shared" si="2"/>
        <v>1.4583333333333335</v>
      </c>
      <c r="L15" s="57">
        <f t="shared" si="11"/>
        <v>57.414698162729664</v>
      </c>
      <c r="O15" s="45">
        <f t="shared" si="3"/>
        <v>2.3333333333333335</v>
      </c>
      <c r="P15" s="51">
        <f>G15*ThrR</f>
        <v>2.0999999999999996</v>
      </c>
      <c r="Q15" s="57">
        <f t="shared" si="4"/>
        <v>1.75</v>
      </c>
    </row>
    <row r="16" spans="1:30" x14ac:dyDescent="0.25">
      <c r="B16" s="29">
        <v>8</v>
      </c>
      <c r="C16" s="9">
        <f t="shared" si="5"/>
        <v>1</v>
      </c>
      <c r="D16" s="45">
        <f t="shared" si="6"/>
        <v>1.7777777777777777</v>
      </c>
      <c r="E16" s="46">
        <f t="shared" si="0"/>
        <v>2.0397288611873132</v>
      </c>
      <c r="F16" s="47">
        <f t="shared" si="7"/>
        <v>80.304285873516278</v>
      </c>
      <c r="G16" s="4">
        <f t="shared" si="8"/>
        <v>1.6</v>
      </c>
      <c r="H16" s="3">
        <f t="shared" si="9"/>
        <v>1.8867962264113209</v>
      </c>
      <c r="I16" s="5">
        <f t="shared" si="10"/>
        <v>74.283316000445708</v>
      </c>
      <c r="J16" s="55">
        <f t="shared" si="1"/>
        <v>1.3333333333333333</v>
      </c>
      <c r="K16" s="56">
        <f t="shared" si="2"/>
        <v>1.6666666666666667</v>
      </c>
      <c r="L16" s="57">
        <f t="shared" si="11"/>
        <v>65.616797900262469</v>
      </c>
      <c r="O16" s="45">
        <f t="shared" si="3"/>
        <v>2.6666666666666665</v>
      </c>
      <c r="P16" s="51">
        <f>G16*ThrR</f>
        <v>2.4000000000000004</v>
      </c>
      <c r="Q16" s="57">
        <f t="shared" si="4"/>
        <v>2</v>
      </c>
    </row>
    <row r="17" spans="2:17" x14ac:dyDescent="0.25">
      <c r="B17" s="29">
        <v>9</v>
      </c>
      <c r="C17" s="9">
        <f t="shared" si="5"/>
        <v>1.125</v>
      </c>
      <c r="D17" s="45">
        <f t="shared" si="6"/>
        <v>2</v>
      </c>
      <c r="E17" s="46">
        <f t="shared" si="0"/>
        <v>2.2946949688357274</v>
      </c>
      <c r="F17" s="47">
        <f t="shared" si="7"/>
        <v>90.342321607705813</v>
      </c>
      <c r="G17" s="4">
        <f t="shared" si="8"/>
        <v>1.8</v>
      </c>
      <c r="H17" s="3">
        <f t="shared" si="9"/>
        <v>2.1226457547127358</v>
      </c>
      <c r="I17" s="5">
        <f t="shared" si="10"/>
        <v>83.568730500501417</v>
      </c>
      <c r="J17" s="55">
        <f t="shared" si="1"/>
        <v>1.5</v>
      </c>
      <c r="K17" s="56">
        <f t="shared" si="2"/>
        <v>1.875</v>
      </c>
      <c r="L17" s="57">
        <f t="shared" si="11"/>
        <v>73.818897637795274</v>
      </c>
      <c r="O17" s="45">
        <f t="shared" si="3"/>
        <v>3</v>
      </c>
      <c r="P17" s="51">
        <f>G17*ThrR</f>
        <v>2.7</v>
      </c>
      <c r="Q17" s="57">
        <f t="shared" si="4"/>
        <v>2.25</v>
      </c>
    </row>
    <row r="18" spans="2:17" x14ac:dyDescent="0.25">
      <c r="B18" s="29">
        <v>10</v>
      </c>
      <c r="C18" s="9">
        <f t="shared" si="5"/>
        <v>1.25</v>
      </c>
      <c r="D18" s="45">
        <f t="shared" si="6"/>
        <v>2.2222222222222223</v>
      </c>
      <c r="E18" s="46">
        <f t="shared" si="0"/>
        <v>2.5496610764841416</v>
      </c>
      <c r="F18" s="47">
        <f t="shared" si="7"/>
        <v>100.38035734189535</v>
      </c>
      <c r="G18" s="4">
        <f t="shared" si="8"/>
        <v>2</v>
      </c>
      <c r="H18" s="3">
        <f t="shared" si="9"/>
        <v>2.3584952830141508</v>
      </c>
      <c r="I18" s="5">
        <f t="shared" si="10"/>
        <v>92.854145000557125</v>
      </c>
      <c r="J18" s="55">
        <f t="shared" si="1"/>
        <v>1.6666666666666667</v>
      </c>
      <c r="K18" s="56">
        <f t="shared" si="2"/>
        <v>2.0833333333333335</v>
      </c>
      <c r="L18" s="57">
        <f t="shared" si="11"/>
        <v>82.020997375328093</v>
      </c>
      <c r="O18" s="45">
        <f t="shared" si="3"/>
        <v>3.3333333333333335</v>
      </c>
      <c r="P18" s="51">
        <f>G18*ThrR</f>
        <v>3</v>
      </c>
      <c r="Q18" s="57">
        <f t="shared" si="4"/>
        <v>2.5</v>
      </c>
    </row>
    <row r="19" spans="2:17" x14ac:dyDescent="0.25">
      <c r="B19" s="29">
        <v>11</v>
      </c>
      <c r="C19" s="9">
        <f t="shared" si="5"/>
        <v>1.375</v>
      </c>
      <c r="D19" s="45">
        <f t="shared" si="6"/>
        <v>2.4444444444444446</v>
      </c>
      <c r="E19" s="46">
        <f t="shared" si="0"/>
        <v>2.8046271841325559</v>
      </c>
      <c r="F19" s="47">
        <f t="shared" si="7"/>
        <v>110.41839307608488</v>
      </c>
      <c r="G19" s="4">
        <f t="shared" si="8"/>
        <v>2.2000000000000002</v>
      </c>
      <c r="H19" s="3">
        <f t="shared" si="9"/>
        <v>2.5943448113155663</v>
      </c>
      <c r="I19" s="5">
        <f t="shared" si="10"/>
        <v>102.13955950061285</v>
      </c>
      <c r="J19" s="55">
        <f t="shared" si="1"/>
        <v>1.8333333333333333</v>
      </c>
      <c r="K19" s="56">
        <f t="shared" si="2"/>
        <v>2.2916666666666665</v>
      </c>
      <c r="L19" s="57">
        <f t="shared" si="11"/>
        <v>90.223097112860884</v>
      </c>
      <c r="O19" s="45">
        <f t="shared" si="3"/>
        <v>3.666666666666667</v>
      </c>
      <c r="P19" s="51">
        <f>G19*ThrR</f>
        <v>3.3000000000000003</v>
      </c>
      <c r="Q19" s="57">
        <f t="shared" si="4"/>
        <v>2.75</v>
      </c>
    </row>
    <row r="20" spans="2:17" x14ac:dyDescent="0.25">
      <c r="B20" s="29">
        <v>12</v>
      </c>
      <c r="C20" s="9">
        <f t="shared" si="5"/>
        <v>1.5</v>
      </c>
      <c r="D20" s="45">
        <f t="shared" si="6"/>
        <v>2.6666666666666665</v>
      </c>
      <c r="E20" s="46">
        <f t="shared" si="0"/>
        <v>3.0595932917809696</v>
      </c>
      <c r="F20" s="47">
        <f t="shared" si="7"/>
        <v>120.4564288102744</v>
      </c>
      <c r="G20" s="4">
        <f t="shared" si="8"/>
        <v>2.4</v>
      </c>
      <c r="H20" s="3">
        <f t="shared" si="9"/>
        <v>2.8301943396169813</v>
      </c>
      <c r="I20" s="5">
        <f t="shared" si="10"/>
        <v>111.42497400066856</v>
      </c>
      <c r="J20" s="55">
        <f t="shared" si="1"/>
        <v>2</v>
      </c>
      <c r="K20" s="56">
        <f t="shared" si="2"/>
        <v>2.5</v>
      </c>
      <c r="L20" s="57">
        <f t="shared" si="11"/>
        <v>98.425196850393704</v>
      </c>
      <c r="O20" s="45">
        <f t="shared" si="3"/>
        <v>4</v>
      </c>
      <c r="P20" s="51">
        <f>G20*ThrR</f>
        <v>3.5999999999999996</v>
      </c>
      <c r="Q20" s="57">
        <f t="shared" si="4"/>
        <v>3</v>
      </c>
    </row>
    <row r="21" spans="2:17" x14ac:dyDescent="0.25">
      <c r="B21" s="29">
        <v>13</v>
      </c>
      <c r="C21" s="9">
        <f t="shared" si="5"/>
        <v>1.625</v>
      </c>
      <c r="D21" s="45">
        <f t="shared" si="6"/>
        <v>2.8888888888888888</v>
      </c>
      <c r="E21" s="46">
        <f t="shared" si="0"/>
        <v>3.3145593994293838</v>
      </c>
      <c r="F21" s="47">
        <f t="shared" si="7"/>
        <v>130.49446454446394</v>
      </c>
      <c r="G21" s="4">
        <f t="shared" si="8"/>
        <v>2.6</v>
      </c>
      <c r="H21" s="3">
        <f t="shared" si="9"/>
        <v>3.0660438679183963</v>
      </c>
      <c r="I21" s="5">
        <f t="shared" si="10"/>
        <v>120.71038850072426</v>
      </c>
      <c r="J21" s="55">
        <f t="shared" si="1"/>
        <v>2.1666666666666665</v>
      </c>
      <c r="K21" s="56">
        <f t="shared" si="2"/>
        <v>2.708333333333333</v>
      </c>
      <c r="L21" s="57">
        <f t="shared" si="11"/>
        <v>106.62729658792651</v>
      </c>
      <c r="O21" s="45">
        <f t="shared" si="3"/>
        <v>4.333333333333333</v>
      </c>
      <c r="P21" s="51">
        <f>G21*ThrR</f>
        <v>3.9000000000000004</v>
      </c>
      <c r="Q21" s="57">
        <f t="shared" si="4"/>
        <v>3.25</v>
      </c>
    </row>
    <row r="22" spans="2:17" x14ac:dyDescent="0.25">
      <c r="B22" s="29">
        <v>14</v>
      </c>
      <c r="C22" s="9">
        <f t="shared" si="5"/>
        <v>1.75</v>
      </c>
      <c r="D22" s="45">
        <f t="shared" si="6"/>
        <v>3.1111111111111112</v>
      </c>
      <c r="E22" s="46">
        <f t="shared" si="0"/>
        <v>3.569525507077798</v>
      </c>
      <c r="F22" s="47">
        <f t="shared" si="7"/>
        <v>140.53250027865346</v>
      </c>
      <c r="G22" s="4">
        <f t="shared" si="8"/>
        <v>2.8</v>
      </c>
      <c r="H22" s="3">
        <f t="shared" si="9"/>
        <v>3.3018933962198114</v>
      </c>
      <c r="I22" s="5">
        <f t="shared" si="10"/>
        <v>129.99580300077997</v>
      </c>
      <c r="J22" s="55">
        <f t="shared" si="1"/>
        <v>2.3333333333333335</v>
      </c>
      <c r="K22" s="56">
        <f t="shared" si="2"/>
        <v>2.916666666666667</v>
      </c>
      <c r="L22" s="57">
        <f t="shared" si="11"/>
        <v>114.82939632545933</v>
      </c>
      <c r="O22" s="45">
        <f t="shared" si="3"/>
        <v>4.666666666666667</v>
      </c>
      <c r="P22" s="51">
        <f>G22*ThrR</f>
        <v>4.1999999999999993</v>
      </c>
      <c r="Q22" s="57">
        <f t="shared" si="4"/>
        <v>3.5</v>
      </c>
    </row>
    <row r="23" spans="2:17" x14ac:dyDescent="0.25">
      <c r="B23" s="29">
        <v>15</v>
      </c>
      <c r="C23" s="9">
        <f t="shared" si="5"/>
        <v>1.875</v>
      </c>
      <c r="D23" s="45">
        <f t="shared" si="6"/>
        <v>3.3333333333333335</v>
      </c>
      <c r="E23" s="46">
        <f t="shared" si="0"/>
        <v>3.8244916147262127</v>
      </c>
      <c r="F23" s="47">
        <f t="shared" si="7"/>
        <v>150.57053601284304</v>
      </c>
      <c r="G23" s="4">
        <f t="shared" si="8"/>
        <v>3</v>
      </c>
      <c r="H23" s="3">
        <f t="shared" si="9"/>
        <v>3.5377429245212264</v>
      </c>
      <c r="I23" s="5">
        <f t="shared" si="10"/>
        <v>139.28121750083568</v>
      </c>
      <c r="J23" s="55">
        <f t="shared" si="1"/>
        <v>2.5</v>
      </c>
      <c r="K23" s="56">
        <f t="shared" si="2"/>
        <v>3.125</v>
      </c>
      <c r="L23" s="57">
        <f t="shared" si="11"/>
        <v>123.03149606299213</v>
      </c>
      <c r="O23" s="45">
        <f t="shared" si="3"/>
        <v>5</v>
      </c>
      <c r="P23" s="51">
        <f>G23*ThrR</f>
        <v>4.5</v>
      </c>
      <c r="Q23" s="57">
        <f t="shared" si="4"/>
        <v>3.75</v>
      </c>
    </row>
    <row r="24" spans="2:17" ht="15.75" thickBot="1" x14ac:dyDescent="0.3">
      <c r="B24" s="30">
        <v>16</v>
      </c>
      <c r="C24" s="10">
        <f t="shared" si="5"/>
        <v>2</v>
      </c>
      <c r="D24" s="48">
        <f t="shared" si="6"/>
        <v>3.5555555555555554</v>
      </c>
      <c r="E24" s="49">
        <f t="shared" si="0"/>
        <v>4.0794577223746264</v>
      </c>
      <c r="F24" s="50">
        <f t="shared" si="7"/>
        <v>160.60857174703256</v>
      </c>
      <c r="G24" s="6">
        <f t="shared" si="8"/>
        <v>3.2</v>
      </c>
      <c r="H24" s="7">
        <f t="shared" si="9"/>
        <v>3.7735924528226419</v>
      </c>
      <c r="I24" s="8">
        <f t="shared" si="10"/>
        <v>148.56663200089142</v>
      </c>
      <c r="J24" s="58">
        <f t="shared" si="1"/>
        <v>2.6666666666666665</v>
      </c>
      <c r="K24" s="59">
        <f t="shared" si="2"/>
        <v>3.3333333333333335</v>
      </c>
      <c r="L24" s="60">
        <f t="shared" si="11"/>
        <v>131.23359580052494</v>
      </c>
      <c r="O24" s="48">
        <f t="shared" si="3"/>
        <v>5.333333333333333</v>
      </c>
      <c r="P24" s="61">
        <f>G24*ThrR</f>
        <v>4.8000000000000007</v>
      </c>
      <c r="Q24" s="60">
        <f t="shared" si="4"/>
        <v>4</v>
      </c>
    </row>
  </sheetData>
  <mergeCells count="8">
    <mergeCell ref="B5:Q5"/>
    <mergeCell ref="B6:Q6"/>
    <mergeCell ref="B8:Q8"/>
    <mergeCell ref="D10:F10"/>
    <mergeCell ref="J10:L10"/>
    <mergeCell ref="O10:Q10"/>
    <mergeCell ref="B7:M7"/>
    <mergeCell ref="G10:I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ThrR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2022-05-06T13:22:24Z</cp:lastPrinted>
  <dcterms:created xsi:type="dcterms:W3CDTF">2022-05-06T12:37:23Z</dcterms:created>
  <dcterms:modified xsi:type="dcterms:W3CDTF">2022-05-06T13:23:14Z</dcterms:modified>
</cp:coreProperties>
</file>